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3\"/>
    </mc:Choice>
  </mc:AlternateContent>
  <xr:revisionPtr revIDLastSave="0" documentId="13_ncr:1_{3651EDC0-D0E7-416F-A343-0B496AE3A73C}" xr6:coauthVersionLast="47" xr6:coauthVersionMax="47" xr10:uidLastSave="{00000000-0000-0000-0000-000000000000}"/>
  <bookViews>
    <workbookView xWindow="-96" yWindow="0" windowWidth="20832" windowHeight="16656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<sst xmlns="http://schemas.openxmlformats.org/spreadsheetml/2006/main" count="68" uniqueCount="64">
  <si>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</si>
  <si>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</si>
  <si>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</si>
  <si>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</si>
  <si>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</si>
  <si>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</si>
  <si>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</si>
  <si>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</si>
  <si>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</si>
  <si>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</si>
  <si>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</si>
  <si>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</si>
  <si>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</si>
  <si>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</si>
  <si>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</si>
  <si>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</si>
  <si>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</si>
  <si>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</si>
  <si>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</si>
  <si>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</si>
  <si>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</si>
  <si>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</si>
  <si>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</si>
  <si>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</si>
  <si>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</si>
  <si>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</si>
  <si>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</si>
  <si>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</si>
  <si>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</si>
  <si>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</si>
  <si>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</si>
  <si>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</si>
  <si>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</si>
  <si>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</si>
  <si>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</si>
  <si>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</si>
  <si>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</si>
  <si>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</si>
  <si>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</si>
  <si>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</si>
  <si>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AUDI</t>
  </si>
  <si>
    <t>BMW</t>
  </si>
  <si>
    <t>MERCEDES-BENZ</t>
  </si>
  <si>
    <t>HYUNDAI</t>
  </si>
  <si>
    <t>* źródło: PZPM na podstawie danych CEP</t>
  </si>
  <si>
    <t>Rodzaj napędu</t>
  </si>
  <si>
    <t>Liczba pojazdów</t>
  </si>
  <si>
    <t>5-10 lat</t>
  </si>
  <si>
    <t>Pierwsze rejestracje używanych samochodów osobowych sprowadzonych z zagranicy w Polsce, w latach 2025 - 2026
analizy PZPM na podstawie Centralnej Ewidencji Pojazdów</t>
  </si>
  <si>
    <t>** kolejność wg rejestracji w 2026 roku</t>
  </si>
  <si>
    <t>KIA</t>
  </si>
  <si>
    <t>Struktura wieku Sty-Mar 2026</t>
  </si>
  <si>
    <t>Styczeń-Marzec 2025</t>
  </si>
  <si>
    <t>Styczeń-Marzec 2026</t>
  </si>
  <si>
    <t>118,1</t>
  </si>
  <si>
    <t>109,6</t>
  </si>
  <si>
    <t>82,1</t>
  </si>
  <si>
    <t>68,5</t>
  </si>
  <si>
    <t>16,3</t>
  </si>
  <si>
    <t>18,4</t>
  </si>
  <si>
    <t>TOYOTA</t>
  </si>
  <si>
    <t>SKODA</t>
  </si>
  <si>
    <t>VOLVO</t>
  </si>
  <si>
    <t>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</si>
</sst>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9.6951033289219182E-2</c:v>
                </c:pt>
                <c:pt idx="1">
                  <c:v>0.33406800366486816</c:v>
                </c:pt>
                <c:pt idx="2">
                  <c:v>0.56898096304591261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TOP_marki'!$D$5</c:f>
              <c:strCache>
                <c:ptCount val="1"/>
                <c:pt idx="0">
                  <c:v>Styczeń-Marzec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TOYOTA</c:v>
                </c:pt>
                <c:pt idx="1">
                  <c:v>SKODA</c:v>
                </c:pt>
                <c:pt idx="2">
                  <c:v>VOLKSWAGEN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MERCEDES-BENZ</c:v>
                </c:pt>
                <c:pt idx="7">
                  <c:v>HYUNDAI</c:v>
                </c:pt>
                <c:pt idx="8">
                  <c:v>VOLVO</c:v>
                </c:pt>
                <c:pt idx="9">
                  <c:v>DACIA</c:v>
                </c:pt>
              </c:strCache>
            </c:strRef>
          </c:cat>
          <c:val>
            <c:numRef>
              <c:f>'3 - TOP_marki'!$D$6:$D$15</c:f>
              <c:numCache>
                <c:formatCode>_-* #\ ##0\ _z_ł_-;\-* #\ ##0\ _z_ł_-;_-* "-"??\ _z_ł_-;_-@_-</c:formatCode>
                <c:ptCount val="10"/>
                <c:pt idx="0">
                  <c:v>24243</c:v>
                </c:pt>
                <c:pt idx="1">
                  <c:v>13615</c:v>
                </c:pt>
                <c:pt idx="2">
                  <c:v>10531</c:v>
                </c:pt>
                <c:pt idx="3">
                  <c:v>6686</c:v>
                </c:pt>
                <c:pt idx="4">
                  <c:v>7896</c:v>
                </c:pt>
                <c:pt idx="5">
                  <c:v>8227</c:v>
                </c:pt>
                <c:pt idx="6">
                  <c:v>6371</c:v>
                </c:pt>
                <c:pt idx="7">
                  <c:v>7646</c:v>
                </c:pt>
                <c:pt idx="8">
                  <c:v>5020</c:v>
                </c:pt>
                <c:pt idx="9">
                  <c:v>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TOP_marki'!$E$5</c:f>
              <c:strCache>
                <c:ptCount val="1"/>
                <c:pt idx="0">
                  <c:v>Styczeń-Marzec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TOYOTA</c:v>
                </c:pt>
                <c:pt idx="1">
                  <c:v>SKODA</c:v>
                </c:pt>
                <c:pt idx="2">
                  <c:v>VOLKSWAGEN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MERCEDES-BENZ</c:v>
                </c:pt>
                <c:pt idx="7">
                  <c:v>HYUNDAI</c:v>
                </c:pt>
                <c:pt idx="8">
                  <c:v>VOLVO</c:v>
                </c:pt>
                <c:pt idx="9">
                  <c:v>DACIA</c:v>
                </c:pt>
              </c:strCache>
            </c:strRef>
          </c:cat>
          <c:val>
            <c:numRef>
              <c:f>'3 - TOP_marki'!$E$6:$E$15</c:f>
              <c:numCache>
                <c:formatCode>_-* #\ ##0\ _z_ł_-;\-* #\ ##0\ _z_ł_-;_-* "-"??\ _z_ł_-;_-@_-</c:formatCode>
                <c:ptCount val="10"/>
                <c:pt idx="0">
                  <c:v>23558</c:v>
                </c:pt>
                <c:pt idx="1">
                  <c:v>16279</c:v>
                </c:pt>
                <c:pt idx="2">
                  <c:v>10851</c:v>
                </c:pt>
                <c:pt idx="3">
                  <c:v>8086</c:v>
                </c:pt>
                <c:pt idx="4">
                  <c:v>7653</c:v>
                </c:pt>
                <c:pt idx="5">
                  <c:v>6897</c:v>
                </c:pt>
                <c:pt idx="6">
                  <c:v>6485</c:v>
                </c:pt>
                <c:pt idx="7">
                  <c:v>5981</c:v>
                </c:pt>
                <c:pt idx="8">
                  <c:v>5598</c:v>
                </c:pt>
                <c:pt idx="9">
                  <c:v>5020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</xdr:row>
      <xdr:rowOff>31750</xdr:rowOff>
    </xdr:from>
    <xdr:to>
      <xdr:col>16</xdr:col>
      <xdr:colOff>178481</xdr:colOff>
      <xdr:row>16</xdr:row>
      <xdr:rowOff>153312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CC71C15-FE6C-06EB-B598-F673A98A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98500"/>
          <a:ext cx="7449231" cy="4757062"/>
        </a:xfrm>
        <a:prstGeom prst="rect">
          <a:avLst/>
        </a:prstGeom>
      </xdr:spPr>
    </xdr:pic>
    <xdr:clientData/>
  </xdr:twoCellAnchor>
  <xdr:twoCellAnchor editAs="oneCell">
    <xdr:from>
      <xdr:col>8</xdr:col>
      <xdr:colOff>57025</xdr:colOff>
      <xdr:row>2</xdr:row>
      <xdr:rowOff>32075</xdr:rowOff>
    </xdr:from>
    <xdr:to>
      <xdr:col>15</xdr:col>
      <xdr:colOff>566056</xdr:colOff>
      <xdr:row>16</xdr:row>
      <xdr:rowOff>186417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766AE0A-CA87-A823-CD6C-16E9811DE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711" y="685218"/>
          <a:ext cx="7367031" cy="4704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3</xdr:row>
      <xdr:rowOff>0</xdr:rowOff>
    </xdr:from>
    <xdr:to>
      <xdr:col>16</xdr:col>
      <xdr:colOff>190500</xdr:colOff>
      <xdr:row>15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47626</xdr:rowOff>
    </xdr:from>
    <xdr:to>
      <xdr:col>3</xdr:col>
      <xdr:colOff>180976</xdr:colOff>
      <xdr:row>2</xdr:row>
      <xdr:rowOff>151082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8" y="47626"/>
          <a:ext cx="1830161" cy="43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3.2" x14ac:dyDescent="0.25"/>
  <cols>
    <col min="1" max="1" width="2.6640625" customWidth="1"/>
    <col min="2" max="2" width="16.6640625" customWidth="1"/>
    <col min="3" max="15" width="13.109375" customWidth="1"/>
    <col min="17" max="18" width="9.109375" style="15" customWidth="1"/>
    <col min="19" max="21" width="9.109375" style="14" customWidth="1"/>
  </cols>
  <sheetData>
    <row r="1" spans="2:18" ht="26.25" customHeight="1" x14ac:dyDescent="0.25"/>
    <row r="2" spans="2:18" ht="26.25" customHeight="1" x14ac:dyDescent="0.25">
      <c r="O2" s="9"/>
    </row>
    <row r="3" spans="2:18" ht="12" customHeight="1" x14ac:dyDescent="0.25">
      <c r="O3" s="9"/>
    </row>
    <row r="4" spans="2:18" ht="43.5" customHeight="1" x14ac:dyDescent="0.25">
      <c r="B4" s="58" t="s">
        <v>48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3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3">
      <c r="B7" s="22">
        <v>2025</v>
      </c>
      <c r="C7" s="32">
        <v>69287</v>
      </c>
      <c r="D7" s="33">
        <v>69649</v>
      </c>
      <c r="E7" s="32">
        <v>77652</v>
      </c>
      <c r="F7" s="33">
        <v>79122</v>
      </c>
      <c r="G7" s="32">
        <v>72653</v>
      </c>
      <c r="H7" s="33">
        <v>69240</v>
      </c>
      <c r="I7" s="32">
        <v>78330</v>
      </c>
      <c r="J7" s="33">
        <v>66914</v>
      </c>
      <c r="K7" s="32">
        <v>73773</v>
      </c>
      <c r="L7" s="33">
        <v>77057</v>
      </c>
      <c r="M7" s="32">
        <v>59809</v>
      </c>
      <c r="N7" s="33">
        <v>64074</v>
      </c>
      <c r="O7" s="32">
        <f>SUM(C7:N7)</f>
        <v>857560</v>
      </c>
      <c r="Q7" s="7"/>
      <c r="R7" s="7"/>
    </row>
    <row r="8" spans="2:18" ht="26.25" customHeight="1" thickBot="1" x14ac:dyDescent="0.3">
      <c r="B8" s="22">
        <v>2026</v>
      </c>
      <c r="C8" s="34">
        <v>57747</v>
      </c>
      <c r="D8" s="35">
        <v>62265</v>
      </c>
      <c r="E8" s="34">
        <v>76448</v>
      </c>
      <c r="F8" s="35"/>
      <c r="G8" s="34"/>
      <c r="H8" s="35"/>
      <c r="I8" s="34"/>
      <c r="J8" s="35"/>
      <c r="K8" s="34"/>
      <c r="L8" s="35"/>
      <c r="M8" s="34"/>
      <c r="N8" s="35"/>
      <c r="O8" s="34">
        <f>SUM(C8:N8)</f>
        <v>196460</v>
      </c>
      <c r="Q8" s="7"/>
      <c r="R8" s="7"/>
    </row>
    <row r="9" spans="2:18" ht="26.25" customHeight="1" thickBot="1" x14ac:dyDescent="0.3">
      <c r="B9" s="22" t="s">
        <v>16</v>
      </c>
      <c r="C9" s="38">
        <f>+C8/C7-1</f>
        <v>-0.16655361034537508</v>
      </c>
      <c r="D9" s="37">
        <f>IF(D8="","",+D8/D7-1)</f>
        <v>-0.1060173153957702</v>
      </c>
      <c r="E9" s="38">
        <f t="shared" ref="E9:N9" si="0">IF(E8="","",+E8/E7-1)</f>
        <v>-1.5505073919538481E-2</v>
      </c>
      <c r="F9" s="39" t="str">
        <f t="shared" si="0"/>
        <v/>
      </c>
      <c r="G9" s="36" t="str">
        <f>IF(G8="","",+G8/G7-1)</f>
        <v/>
      </c>
      <c r="H9" s="37" t="str">
        <f t="shared" si="0"/>
        <v/>
      </c>
      <c r="I9" s="38" t="str">
        <f t="shared" si="0"/>
        <v/>
      </c>
      <c r="J9" s="37" t="str">
        <f t="shared" si="0"/>
        <v/>
      </c>
      <c r="K9" s="38" t="str">
        <f t="shared" si="0"/>
        <v/>
      </c>
      <c r="L9" s="38" t="str">
        <f t="shared" si="0"/>
        <v/>
      </c>
      <c r="M9" s="38" t="str">
        <f t="shared" si="0"/>
        <v/>
      </c>
      <c r="N9" s="38" t="str">
        <f t="shared" si="0"/>
        <v/>
      </c>
      <c r="O9" s="38">
        <f ca="1">+O8/SUM(OFFSET(C7,0,0,,COUNTA(C8:N8)))-1</f>
        <v>-9.2932203076809383E-2</v>
      </c>
    </row>
    <row r="10" spans="2:18" ht="26.25" customHeight="1" x14ac:dyDescent="0.25">
      <c r="D10" s="13"/>
      <c r="P10" s="13"/>
    </row>
    <row r="11" spans="2:18" ht="26.25" customHeight="1" x14ac:dyDescent="0.25">
      <c r="K11" s="59" t="s">
        <v>51</v>
      </c>
      <c r="L11" s="59"/>
      <c r="M11" s="59"/>
      <c r="O11" s="15"/>
    </row>
    <row r="12" spans="2:18" ht="30.75" customHeight="1" thickBot="1" x14ac:dyDescent="0.3">
      <c r="K12" s="41" t="s">
        <v>14</v>
      </c>
      <c r="L12" s="41" t="s">
        <v>46</v>
      </c>
      <c r="M12" s="41" t="s">
        <v>15</v>
      </c>
      <c r="O12" s="15"/>
    </row>
    <row r="13" spans="2:18" ht="26.25" customHeight="1" thickBot="1" x14ac:dyDescent="0.3">
      <c r="K13" s="25" t="s">
        <v>17</v>
      </c>
      <c r="L13" s="33">
        <v>19047</v>
      </c>
      <c r="M13" s="56">
        <v>9.6951033289219182E-2</v>
      </c>
      <c r="O13" s="15"/>
    </row>
    <row r="14" spans="2:18" ht="26.25" customHeight="1" thickBot="1" x14ac:dyDescent="0.3">
      <c r="K14" s="25" t="s">
        <v>47</v>
      </c>
      <c r="L14" s="35">
        <v>65631</v>
      </c>
      <c r="M14" s="57">
        <v>0.33406800366486816</v>
      </c>
      <c r="O14" s="15"/>
    </row>
    <row r="15" spans="2:18" ht="26.25" customHeight="1" thickBot="1" x14ac:dyDescent="0.3">
      <c r="K15" s="25" t="s">
        <v>18</v>
      </c>
      <c r="L15" s="33">
        <v>111782</v>
      </c>
      <c r="M15" s="56">
        <v>0.56898096304591261</v>
      </c>
      <c r="O15" s="15"/>
    </row>
    <row r="16" spans="2:18" ht="26.25" customHeight="1" thickBot="1" x14ac:dyDescent="0.3">
      <c r="K16" s="25" t="s">
        <v>0</v>
      </c>
      <c r="L16" s="35">
        <f>L15+L14+L13</f>
        <v>196460</v>
      </c>
      <c r="M16" s="40">
        <v>1</v>
      </c>
      <c r="O16" s="15"/>
    </row>
    <row r="17" spans="2:15" ht="26.25" customHeight="1" x14ac:dyDescent="0.25">
      <c r="O17" s="15"/>
    </row>
    <row r="18" spans="2:15" ht="26.25" customHeight="1" x14ac:dyDescent="0.25">
      <c r="O18" s="15"/>
    </row>
    <row r="19" spans="2:15" ht="26.25" customHeight="1" x14ac:dyDescent="0.25">
      <c r="O19" s="15"/>
    </row>
    <row r="20" spans="2:15" ht="26.25" customHeight="1" x14ac:dyDescent="0.25">
      <c r="O20" s="15"/>
    </row>
    <row r="21" spans="2:15" ht="26.25" customHeight="1" x14ac:dyDescent="0.25">
      <c r="O21" s="15"/>
    </row>
    <row r="22" spans="2:15" ht="26.25" customHeight="1" x14ac:dyDescent="0.25">
      <c r="O22" s="15"/>
    </row>
    <row r="23" spans="2:15" ht="26.25" customHeight="1" x14ac:dyDescent="0.25">
      <c r="O23" s="15"/>
    </row>
    <row r="24" spans="2:15" ht="26.25" customHeight="1" x14ac:dyDescent="0.25">
      <c r="O24" s="15"/>
    </row>
    <row r="25" spans="2:15" ht="26.25" customHeight="1" x14ac:dyDescent="0.25">
      <c r="O25" s="15"/>
    </row>
    <row r="26" spans="2:15" ht="26.25" customHeight="1" x14ac:dyDescent="0.25">
      <c r="K26" s="1"/>
      <c r="L26" s="1"/>
      <c r="M26" s="1"/>
      <c r="N26" s="1"/>
      <c r="O26" s="16"/>
    </row>
    <row r="27" spans="2:15" x14ac:dyDescent="0.25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70" zoomScaleNormal="70" zoomScalePageLayoutView="55" workbookViewId="0"/>
  </sheetViews>
  <sheetFormatPr defaultRowHeight="13.2" x14ac:dyDescent="0.25"/>
  <cols>
    <col min="1" max="1" width="2.6640625" customWidth="1"/>
    <col min="2" max="2" width="22.109375" customWidth="1"/>
    <col min="3" max="8" width="12.33203125" customWidth="1"/>
    <col min="9" max="9" width="5.88671875" customWidth="1"/>
    <col min="10" max="14" width="15.109375" customWidth="1"/>
    <col min="15" max="15" width="18.6640625" customWidth="1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2" customFormat="1" ht="43.5" customHeight="1" x14ac:dyDescent="0.25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5">
      <c r="B5" s="60" t="s">
        <v>45</v>
      </c>
      <c r="C5" s="62" t="s">
        <v>52</v>
      </c>
      <c r="D5" s="63"/>
      <c r="E5" s="62" t="s">
        <v>53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3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3">
      <c r="B7" s="42" t="s">
        <v>19</v>
      </c>
      <c r="C7" s="45" t="s">
        <v>54</v>
      </c>
      <c r="D7" s="47">
        <v>0.54535800690712322</v>
      </c>
      <c r="E7" s="45" t="s">
        <v>55</v>
      </c>
      <c r="F7" s="47">
        <v>0.55780311513794156</v>
      </c>
      <c r="G7" s="49">
        <v>-7.2232851893868855E-2</v>
      </c>
      <c r="H7" s="51" t="str">
        <f>TEXT(ROUND((F7-D7)*100,1),"+0,0;-0,0") &amp; " pp"</f>
        <v>+1,2 pp</v>
      </c>
      <c r="I7" s="3"/>
      <c r="J7" s="3"/>
      <c r="K7" s="3"/>
      <c r="L7" s="3"/>
      <c r="M7" s="5"/>
      <c r="N7" s="3"/>
    </row>
    <row r="8" spans="2:19" ht="26.25" customHeight="1" thickBot="1" x14ac:dyDescent="0.3">
      <c r="B8" s="42" t="s">
        <v>20</v>
      </c>
      <c r="C8" s="46" t="s">
        <v>56</v>
      </c>
      <c r="D8" s="48">
        <v>0.37922230225127895</v>
      </c>
      <c r="E8" s="46" t="s">
        <v>57</v>
      </c>
      <c r="F8" s="48">
        <v>0.34856459330143541</v>
      </c>
      <c r="G8" s="50">
        <v>-0.16626285992573198</v>
      </c>
      <c r="H8" s="52" t="str">
        <f>TEXT(ROUND((F8-D8)*100,1),"+0,0;-0,0") &amp; " pp"</f>
        <v>-3,1 pp</v>
      </c>
      <c r="J8" s="10"/>
      <c r="M8" s="10"/>
      <c r="S8" s="12"/>
    </row>
    <row r="9" spans="2:19" ht="26.25" customHeight="1" thickBot="1" x14ac:dyDescent="0.3">
      <c r="B9" s="42" t="s">
        <v>33</v>
      </c>
      <c r="C9" s="45" t="s">
        <v>58</v>
      </c>
      <c r="D9" s="47">
        <v>7.5419690841597831E-2</v>
      </c>
      <c r="E9" s="45" t="s">
        <v>59</v>
      </c>
      <c r="F9" s="47">
        <v>9.3632291560623027E-2</v>
      </c>
      <c r="G9" s="49">
        <v>0.12610958065503519</v>
      </c>
      <c r="H9" s="51" t="str">
        <f>TEXT(ROUND((F9-D9)*100,1),"+0,0;-0,0") &amp; " pp"</f>
        <v>+1,8 pp</v>
      </c>
      <c r="J9" s="10"/>
      <c r="M9" s="10"/>
    </row>
    <row r="10" spans="2:19" ht="26.25" customHeight="1" thickBot="1" x14ac:dyDescent="0.3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3">
      <c r="B11" s="44" t="s">
        <v>24</v>
      </c>
      <c r="C11" s="54">
        <v>1.611</v>
      </c>
      <c r="D11" s="47">
        <v>7.4380852124771458E-3</v>
      </c>
      <c r="E11" s="54">
        <v>1.9179999999999999</v>
      </c>
      <c r="F11" s="47">
        <v>9.7628015881095383E-3</v>
      </c>
      <c r="G11" s="49">
        <v>0.19056486654252014</v>
      </c>
      <c r="H11" s="51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3">
      <c r="B12" s="44" t="s">
        <v>25</v>
      </c>
      <c r="C12" s="55">
        <v>9.8480000000000008</v>
      </c>
      <c r="D12" s="48">
        <v>4.5468816370251353E-2</v>
      </c>
      <c r="E12" s="55">
        <v>10.773999999999999</v>
      </c>
      <c r="F12" s="48">
        <v>5.484068003664868E-2</v>
      </c>
      <c r="G12" s="50">
        <v>9.4029244516653065E-2</v>
      </c>
      <c r="H12" s="53" t="str">
        <f t="shared" si="0"/>
        <v>+0,9 pp</v>
      </c>
      <c r="J12" s="10"/>
      <c r="M12" s="10"/>
    </row>
    <row r="13" spans="2:19" ht="26.25" customHeight="1" thickBot="1" x14ac:dyDescent="0.3">
      <c r="B13" s="44" t="s">
        <v>26</v>
      </c>
      <c r="C13" s="54">
        <v>2.4849999999999999</v>
      </c>
      <c r="D13" s="47">
        <v>1.1473396494727317E-2</v>
      </c>
      <c r="E13" s="54">
        <v>3.468</v>
      </c>
      <c r="F13" s="47">
        <v>1.7652448335539042E-2</v>
      </c>
      <c r="G13" s="49">
        <v>0.39557344064386313</v>
      </c>
      <c r="H13" s="51" t="str">
        <f t="shared" si="0"/>
        <v>+0,6 pp</v>
      </c>
    </row>
    <row r="14" spans="2:19" ht="26.25" customHeight="1" thickBot="1" x14ac:dyDescent="0.3">
      <c r="B14" s="44" t="s">
        <v>22</v>
      </c>
      <c r="C14" s="55">
        <v>2.2130000000000001</v>
      </c>
      <c r="D14" s="48">
        <v>1.021755591260827E-2</v>
      </c>
      <c r="E14" s="55">
        <v>1.974</v>
      </c>
      <c r="F14" s="48">
        <v>1.0047846889952153E-2</v>
      </c>
      <c r="G14" s="50">
        <v>-0.10799819249887033</v>
      </c>
      <c r="H14" s="53" t="str">
        <f>TEXT(ROUND((F14-D14)*100,1),"+0,0;-0,0") &amp; " pp"</f>
        <v>+0,0 pp</v>
      </c>
    </row>
    <row r="15" spans="2:19" ht="26.25" customHeight="1" thickBot="1" x14ac:dyDescent="0.3">
      <c r="B15" s="44" t="s">
        <v>29</v>
      </c>
      <c r="C15" s="54">
        <v>8.1000000000000003E-2</v>
      </c>
      <c r="D15" s="47">
        <v>3.739819380575101E-4</v>
      </c>
      <c r="E15" s="54">
        <v>6.3E-2</v>
      </c>
      <c r="F15" s="47">
        <v>3.2067596457294108E-4</v>
      </c>
      <c r="G15" s="49">
        <v>-0.22222222222222221</v>
      </c>
      <c r="H15" s="51" t="str">
        <f t="shared" si="0"/>
        <v>+0,0 pp</v>
      </c>
    </row>
    <row r="16" spans="2:19" ht="26.25" customHeight="1" thickBot="1" x14ac:dyDescent="0.3">
      <c r="B16" s="44" t="s">
        <v>34</v>
      </c>
      <c r="C16" s="55">
        <v>9.7000000000000003E-2</v>
      </c>
      <c r="D16" s="48">
        <v>4.4785491347620887E-4</v>
      </c>
      <c r="E16" s="55">
        <v>0.19800000000000001</v>
      </c>
      <c r="F16" s="48">
        <v>1.0078387458006821E-3</v>
      </c>
      <c r="G16" s="50">
        <v>1.0412371134020617</v>
      </c>
      <c r="H16" s="53" t="str">
        <f t="shared" si="0"/>
        <v>+0,1 pp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8"/>
    </row>
    <row r="31" spans="2:11" ht="17.399999999999999" x14ac:dyDescent="0.25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4:I33"/>
  <sheetViews>
    <sheetView showGridLines="0" zoomScale="70" zoomScaleNormal="70" zoomScaleSheetLayoutView="70" workbookViewId="0">
      <selection activeCell="A4" sqref="A4"/>
    </sheetView>
  </sheetViews>
  <sheetFormatPr defaultRowHeight="13.2" x14ac:dyDescent="0.25"/>
  <cols>
    <col min="1" max="1" width="4.5546875" customWidth="1"/>
    <col min="2" max="2" width="5.33203125" customWidth="1"/>
    <col min="3" max="6" width="20.6640625" customWidth="1"/>
    <col min="7" max="7" width="3.44140625" customWidth="1"/>
    <col min="17" max="17" width="4.109375" customWidth="1"/>
    <col min="18" max="18" width="6.88671875" customWidth="1"/>
  </cols>
  <sheetData>
    <row r="4" spans="2:8" ht="33.75" customHeight="1" x14ac:dyDescent="0.25">
      <c r="B4" s="65" t="s">
        <v>35</v>
      </c>
      <c r="C4" s="65"/>
      <c r="D4" s="65"/>
      <c r="E4" s="65"/>
      <c r="F4" s="65"/>
      <c r="G4" s="19"/>
      <c r="H4" s="19"/>
    </row>
    <row r="5" spans="2:8" ht="30" customHeight="1" thickBot="1" x14ac:dyDescent="0.3">
      <c r="B5" s="25" t="s">
        <v>36</v>
      </c>
      <c r="C5" s="25" t="s">
        <v>37</v>
      </c>
      <c r="D5" s="25" t="s">
        <v>52</v>
      </c>
      <c r="E5" s="25" t="s">
        <v>53</v>
      </c>
      <c r="F5" s="25" t="s">
        <v>38</v>
      </c>
      <c r="G5" s="20"/>
    </row>
    <row r="6" spans="2:8" ht="30" customHeight="1" thickBot="1" x14ac:dyDescent="0.3">
      <c r="B6" s="25">
        <v>1</v>
      </c>
      <c r="C6" s="26" t="s">
        <v>60</v>
      </c>
      <c r="D6" s="23">
        <v>24243</v>
      </c>
      <c r="E6" s="23">
        <v>23558</v>
      </c>
      <c r="F6" s="27">
        <f t="shared" ref="F6:F15" si="0">E6/D6-1</f>
        <v>-2.8255578930000413E-2</v>
      </c>
    </row>
    <row r="7" spans="2:8" ht="30" customHeight="1" thickBot="1" x14ac:dyDescent="0.3">
      <c r="B7" s="25">
        <v>2</v>
      </c>
      <c r="C7" s="28" t="s">
        <v>61</v>
      </c>
      <c r="D7" s="24">
        <v>13615</v>
      </c>
      <c r="E7" s="24">
        <v>16279</v>
      </c>
      <c r="F7" s="29">
        <f t="shared" si="0"/>
        <v>0.19566654425266261</v>
      </c>
    </row>
    <row r="8" spans="2:8" ht="30" customHeight="1" thickBot="1" x14ac:dyDescent="0.3">
      <c r="B8" s="25">
        <v>3</v>
      </c>
      <c r="C8" s="26" t="s">
        <v>39</v>
      </c>
      <c r="D8" s="23">
        <v>10531</v>
      </c>
      <c r="E8" s="23">
        <v>10851</v>
      </c>
      <c r="F8" s="27">
        <f t="shared" si="0"/>
        <v>3.0386478017282226E-2</v>
      </c>
    </row>
    <row r="9" spans="2:8" ht="30" customHeight="1" thickBot="1" x14ac:dyDescent="0.3">
      <c r="B9" s="25">
        <v>4</v>
      </c>
      <c r="C9" s="28" t="s">
        <v>41</v>
      </c>
      <c r="D9" s="24">
        <v>6686</v>
      </c>
      <c r="E9" s="24">
        <v>8086</v>
      </c>
      <c r="F9" s="29">
        <f t="shared" si="0"/>
        <v>0.20939276099311988</v>
      </c>
    </row>
    <row r="10" spans="2:8" ht="30" customHeight="1" thickBot="1" x14ac:dyDescent="0.3">
      <c r="B10" s="25">
        <v>5</v>
      </c>
      <c r="C10" s="26" t="s">
        <v>40</v>
      </c>
      <c r="D10" s="23">
        <v>7896</v>
      </c>
      <c r="E10" s="23">
        <v>7653</v>
      </c>
      <c r="F10" s="27">
        <f t="shared" si="0"/>
        <v>-3.0775075987841904E-2</v>
      </c>
    </row>
    <row r="11" spans="2:8" ht="30" customHeight="1" thickBot="1" x14ac:dyDescent="0.3">
      <c r="B11" s="25">
        <v>6</v>
      </c>
      <c r="C11" s="28" t="s">
        <v>50</v>
      </c>
      <c r="D11" s="24">
        <v>8227</v>
      </c>
      <c r="E11" s="24">
        <v>6897</v>
      </c>
      <c r="F11" s="29">
        <f t="shared" si="0"/>
        <v>-0.1616628175519631</v>
      </c>
    </row>
    <row r="12" spans="2:8" ht="30" customHeight="1" thickBot="1" x14ac:dyDescent="0.3">
      <c r="B12" s="25">
        <v>7</v>
      </c>
      <c r="C12" s="26" t="s">
        <v>42</v>
      </c>
      <c r="D12" s="23">
        <v>6371</v>
      </c>
      <c r="E12" s="23">
        <v>6485</v>
      </c>
      <c r="F12" s="27">
        <f t="shared" si="0"/>
        <v>1.7893580285669453E-2</v>
      </c>
    </row>
    <row r="13" spans="2:8" ht="30" customHeight="1" thickBot="1" x14ac:dyDescent="0.3">
      <c r="B13" s="25">
        <v>8</v>
      </c>
      <c r="C13" s="28" t="s">
        <v>43</v>
      </c>
      <c r="D13" s="24">
        <v>7646</v>
      </c>
      <c r="E13" s="24">
        <v>5981</v>
      </c>
      <c r="F13" s="29">
        <f t="shared" si="0"/>
        <v>-0.21776092074287212</v>
      </c>
    </row>
    <row r="14" spans="2:8" ht="30" customHeight="1" thickBot="1" x14ac:dyDescent="0.3">
      <c r="B14" s="25">
        <v>9</v>
      </c>
      <c r="C14" s="26" t="s">
        <v>62</v>
      </c>
      <c r="D14" s="23">
        <v>5020</v>
      </c>
      <c r="E14" s="23">
        <v>5598</v>
      </c>
      <c r="F14" s="27">
        <f t="shared" si="0"/>
        <v>0.11513944223107564</v>
      </c>
    </row>
    <row r="15" spans="2:8" ht="30" customHeight="1" thickBot="1" x14ac:dyDescent="0.3">
      <c r="B15" s="25">
        <v>10</v>
      </c>
      <c r="C15" s="28" t="s">
        <v>63</v>
      </c>
      <c r="D15" s="24">
        <v>4771</v>
      </c>
      <c r="E15" s="24">
        <v>5020</v>
      </c>
      <c r="F15" s="29">
        <f t="shared" si="0"/>
        <v>5.2190316495493549E-2</v>
      </c>
    </row>
    <row r="16" spans="2:8" x14ac:dyDescent="0.25">
      <c r="B16" s="30" t="s">
        <v>44</v>
      </c>
    </row>
    <row r="17" spans="2:9" x14ac:dyDescent="0.25">
      <c r="B17" s="31" t="s">
        <v>49</v>
      </c>
      <c r="I17" s="21"/>
    </row>
    <row r="18" spans="2:9" x14ac:dyDescent="0.25">
      <c r="I18" s="21"/>
    </row>
    <row r="19" spans="2:9" ht="24" customHeight="1" x14ac:dyDescent="0.25">
      <c r="I19" s="21"/>
    </row>
    <row r="20" spans="2:9" ht="24" customHeight="1" x14ac:dyDescent="0.25">
      <c r="I20" s="21"/>
    </row>
    <row r="21" spans="2:9" ht="24" customHeight="1" x14ac:dyDescent="0.25">
      <c r="I21" s="21"/>
    </row>
    <row r="22" spans="2:9" ht="24" customHeight="1" x14ac:dyDescent="0.25">
      <c r="I22" s="21"/>
    </row>
    <row r="23" spans="2:9" ht="24" customHeight="1" x14ac:dyDescent="0.25">
      <c r="I23" s="21"/>
    </row>
    <row r="24" spans="2:9" ht="24" customHeight="1" x14ac:dyDescent="0.25">
      <c r="I24" s="21"/>
    </row>
    <row r="25" spans="2:9" ht="24" customHeight="1" x14ac:dyDescent="0.25">
      <c r="I25" s="21"/>
    </row>
    <row r="26" spans="2:9" ht="24" customHeight="1" x14ac:dyDescent="0.25">
      <c r="I26" s="21"/>
    </row>
    <row r="27" spans="2:9" ht="24" customHeight="1" x14ac:dyDescent="0.25">
      <c r="I27" s="21"/>
    </row>
    <row r="28" spans="2:9" ht="24" customHeight="1" x14ac:dyDescent="0.25"/>
    <row r="29" spans="2:9" ht="24" customHeight="1" x14ac:dyDescent="0.25"/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2026-04-07T12:05:03Z</dcterms:modified>
</cp:coreProperties>
</file>